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SD\tokosharenhp\2024\7.15HP\"/>
    </mc:Choice>
  </mc:AlternateContent>
  <xr:revisionPtr revIDLastSave="0" documentId="13_ncr:1_{1324840A-6047-43C5-B952-F520282FF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作品票" sheetId="1" r:id="rId1"/>
    <sheet name="応募データ" sheetId="4" r:id="rId2"/>
  </sheets>
  <definedNames>
    <definedName name="_xlnm._FilterDatabase" localSheetId="1" hidden="1">応募データ!$A$1:$N$24</definedName>
    <definedName name="_xlnm.Print_Area" localSheetId="1">応募データ!$A$1:$N$24</definedName>
    <definedName name="_xlnm.Print_Area" localSheetId="0">作品票!$A$2:$Z$47</definedName>
  </definedNames>
  <calcPr calcId="191029"/>
</workbook>
</file>

<file path=xl/calcChain.xml><?xml version="1.0" encoding="utf-8"?>
<calcChain xmlns="http://schemas.openxmlformats.org/spreadsheetml/2006/main">
  <c r="U27" i="1" l="1"/>
  <c r="O27" i="1"/>
  <c r="D27" i="1"/>
  <c r="S25" i="1"/>
  <c r="O25" i="1"/>
  <c r="D25" i="1"/>
  <c r="O22" i="1"/>
  <c r="D22" i="1"/>
  <c r="O21" i="1"/>
  <c r="D21" i="1"/>
  <c r="U42" i="1"/>
  <c r="O42" i="1"/>
  <c r="D42" i="1"/>
  <c r="S40" i="1"/>
  <c r="O40" i="1"/>
  <c r="D40" i="1"/>
  <c r="O37" i="1"/>
  <c r="D37" i="1"/>
  <c r="O36" i="1"/>
  <c r="D36" i="1"/>
  <c r="D43" i="1"/>
  <c r="D41" i="1"/>
  <c r="O39" i="1"/>
  <c r="D39" i="1"/>
  <c r="O38" i="1"/>
  <c r="D38" i="1"/>
  <c r="D28" i="1"/>
  <c r="D26" i="1"/>
  <c r="O24" i="1"/>
  <c r="D24" i="1"/>
  <c r="O23" i="1"/>
  <c r="D23" i="1"/>
  <c r="U12" i="1"/>
  <c r="O12" i="1"/>
  <c r="S10" i="1"/>
  <c r="O10" i="1"/>
  <c r="O7" i="1"/>
  <c r="O6" i="1"/>
  <c r="D12" i="1"/>
  <c r="D10" i="1"/>
  <c r="D7" i="1"/>
  <c r="D6" i="1"/>
  <c r="G24" i="4"/>
  <c r="O24" i="4" s="1"/>
  <c r="F24" i="4"/>
  <c r="G23" i="4"/>
  <c r="O23" i="4" s="1"/>
  <c r="F23" i="4"/>
  <c r="G22" i="4"/>
  <c r="O22" i="4" s="1"/>
  <c r="F22" i="4"/>
  <c r="G21" i="4"/>
  <c r="O21" i="4" s="1"/>
  <c r="F21" i="4"/>
  <c r="G20" i="4"/>
  <c r="O20" i="4" s="1"/>
  <c r="F20" i="4"/>
  <c r="G19" i="4"/>
  <c r="O19" i="4" s="1"/>
  <c r="F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D9" i="1" l="1"/>
  <c r="D8" i="1"/>
  <c r="O9" i="1" l="1"/>
  <c r="O8" i="1"/>
  <c r="D13" i="1"/>
  <c r="D11" i="1"/>
</calcChain>
</file>

<file path=xl/sharedStrings.xml><?xml version="1.0" encoding="utf-8"?>
<sst xmlns="http://schemas.openxmlformats.org/spreadsheetml/2006/main" count="51" uniqueCount="26">
  <si>
    <t>学校名</t>
    <rPh sb="0" eb="3">
      <t>ガッコウメイ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</si>
  <si>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</si>
  <si>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</si>
  <si>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学年</t>
    <rPh sb="0" eb="2">
      <t>ガクネン</t>
    </rPh>
    <phoneticPr fontId="1"/>
  </si>
  <si>
    <t>種別</t>
    <rPh sb="0" eb="2">
      <t>シュベツ</t>
    </rPh>
    <phoneticPr fontId="1"/>
  </si>
  <si>
    <t>性別</t>
    <rPh sb="0" eb="2">
      <t>セイベツ</t>
    </rPh>
    <phoneticPr fontId="1"/>
  </si>
  <si>
    <t>学校番号</t>
    <rPh sb="0" eb="2">
      <t>ガッコウ</t>
    </rPh>
    <rPh sb="2" eb="4">
      <t>バンゴウ</t>
    </rPh>
    <phoneticPr fontId="1"/>
  </si>
  <si>
    <t>（地）下</t>
    <rPh sb="1" eb="2">
      <t>チ</t>
    </rPh>
    <rPh sb="3" eb="4">
      <t>シタ</t>
    </rPh>
    <phoneticPr fontId="1"/>
  </si>
  <si>
    <t>写真の枚数</t>
    <rPh sb="0" eb="2">
      <t>シャシン</t>
    </rPh>
    <rPh sb="3" eb="5">
      <t>マイスウ</t>
    </rPh>
    <phoneticPr fontId="1"/>
  </si>
  <si>
    <t>ふりがな</t>
    <phoneticPr fontId="1"/>
  </si>
  <si>
    <t>（天）上</t>
    <rPh sb="1" eb="2">
      <t>テン</t>
    </rPh>
    <rPh sb="3" eb="4">
      <t>ウエ</t>
    </rPh>
    <phoneticPr fontId="1"/>
  </si>
  <si>
    <t>番号</t>
    <rPh sb="0" eb="2">
      <t>バンゴウ</t>
    </rPh>
    <phoneticPr fontId="6"/>
  </si>
  <si>
    <t>作品名</t>
    <rPh sb="0" eb="3">
      <t>サクヒンメイ</t>
    </rPh>
    <phoneticPr fontId="6"/>
  </si>
  <si>
    <t>作品よみがな</t>
    <rPh sb="0" eb="2">
      <t>サクヒン</t>
    </rPh>
    <phoneticPr fontId="6"/>
  </si>
  <si>
    <t>氏名</t>
    <rPh sb="0" eb="2">
      <t>シメイ</t>
    </rPh>
    <phoneticPr fontId="6"/>
  </si>
  <si>
    <t>氏名よみがな</t>
    <rPh sb="0" eb="2">
      <t>シメイ</t>
    </rPh>
    <phoneticPr fontId="6"/>
  </si>
  <si>
    <t>学校番号</t>
    <rPh sb="0" eb="2">
      <t>ガッコウ</t>
    </rPh>
    <rPh sb="2" eb="4">
      <t>バンゴウ</t>
    </rPh>
    <phoneticPr fontId="6"/>
  </si>
  <si>
    <t>学校名</t>
    <rPh sb="0" eb="3">
      <t>ガッコウメイ</t>
    </rPh>
    <phoneticPr fontId="6"/>
  </si>
  <si>
    <t>性別</t>
    <rPh sb="0" eb="2">
      <t>セイベツ</t>
    </rPh>
    <phoneticPr fontId="6"/>
  </si>
  <si>
    <t>学年</t>
    <rPh sb="0" eb="2">
      <t>ガクネン</t>
    </rPh>
    <phoneticPr fontId="6"/>
  </si>
  <si>
    <t>カラー・モノクロ</t>
    <phoneticPr fontId="6"/>
  </si>
  <si>
    <t>単·組写真</t>
  </si>
  <si>
    <t>銀塩</t>
    <rPh sb="0" eb="2">
      <t>ギンエン</t>
    </rPh>
    <phoneticPr fontId="6"/>
  </si>
  <si>
    <t>備考</t>
    <phoneticPr fontId="6"/>
  </si>
  <si>
    <t>応募データシートに応募時の登録一覧表データを値貼り付けしてください。</t>
    <rPh sb="0" eb="2">
      <t>オウボ</t>
    </rPh>
    <rPh sb="9" eb="12">
      <t>オウボジ</t>
    </rPh>
    <rPh sb="13" eb="18">
      <t>トウロクイチランヒョウ</t>
    </rPh>
    <rPh sb="22" eb="24">
      <t>アタイハ</t>
    </rPh>
    <rPh sb="25" eb="26">
      <t>ツ</t>
    </rPh>
    <phoneticPr fontId="1"/>
  </si>
  <si>
    <t>から3枚分を出力します。</t>
    <rPh sb="3" eb="5">
      <t>マイブン</t>
    </rPh>
    <rPh sb="6" eb="8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</si>
</sst>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0" fontId="7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7" fillId="0" borderId="29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255"/>
    </xf>
    <xf numFmtId="0" fontId="7" fillId="0" borderId="30" xfId="2" applyFont="1" applyBorder="1" applyAlignment="1">
      <alignment horizontal="center" vertical="center" textRotation="255"/>
    </xf>
    <xf numFmtId="0" fontId="7" fillId="0" borderId="30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10" fillId="0" borderId="33" xfId="2" applyFont="1" applyBorder="1">
      <alignment vertical="center"/>
    </xf>
    <xf numFmtId="0" fontId="7" fillId="0" borderId="25" xfId="2" applyFont="1" applyBorder="1">
      <alignment vertical="center"/>
    </xf>
    <xf numFmtId="0" fontId="10" fillId="0" borderId="36" xfId="2" applyFont="1" applyBorder="1">
      <alignment vertical="center"/>
    </xf>
    <xf numFmtId="0" fontId="10" fillId="0" borderId="38" xfId="2" applyFont="1" applyBorder="1">
      <alignment vertical="center"/>
    </xf>
    <xf numFmtId="0" fontId="7" fillId="0" borderId="0" xfId="2" applyFont="1" applyAlignment="1">
      <alignment horizontal="left" vertical="center"/>
    </xf>
    <xf numFmtId="49" fontId="7" fillId="0" borderId="0" xfId="2" applyNumberFormat="1" applyFont="1" applyAlignment="1">
      <alignment horizontal="right" vertical="center"/>
    </xf>
    <xf numFmtId="0" fontId="10" fillId="2" borderId="0" xfId="2" applyFont="1" applyFill="1" applyAlignment="1">
      <alignment horizontal="left" vertical="center"/>
    </xf>
    <xf numFmtId="0" fontId="10" fillId="3" borderId="34" xfId="2" applyFont="1" applyFill="1" applyBorder="1" applyAlignment="1" applyProtection="1">
      <alignment horizontal="left" vertical="center" shrinkToFit="1"/>
      <protection locked="0"/>
    </xf>
    <xf numFmtId="0" fontId="10" fillId="3" borderId="34" xfId="2" applyFont="1" applyFill="1" applyBorder="1" applyAlignment="1">
      <alignment vertical="center" shrinkToFit="1"/>
    </xf>
    <xf numFmtId="0" fontId="10" fillId="3" borderId="34" xfId="2" applyFont="1" applyFill="1" applyBorder="1" applyAlignment="1" applyProtection="1">
      <alignment horizontal="center" vertical="center" shrinkToFit="1"/>
      <protection locked="0"/>
    </xf>
    <xf numFmtId="0" fontId="10" fillId="3" borderId="35" xfId="2" applyFont="1" applyFill="1" applyBorder="1" applyAlignment="1" applyProtection="1">
      <alignment horizontal="center" vertical="center" shrinkToFit="1"/>
      <protection locked="0"/>
    </xf>
    <xf numFmtId="0" fontId="10" fillId="3" borderId="25" xfId="2" applyFont="1" applyFill="1" applyBorder="1" applyAlignment="1" applyProtection="1">
      <alignment horizontal="left" vertical="center" shrinkToFit="1"/>
      <protection locked="0"/>
    </xf>
    <xf numFmtId="0" fontId="10" fillId="3" borderId="25" xfId="2" applyFont="1" applyFill="1" applyBorder="1" applyAlignment="1">
      <alignment vertical="center" shrinkToFit="1"/>
    </xf>
    <xf numFmtId="0" fontId="10" fillId="3" borderId="25" xfId="2" applyFont="1" applyFill="1" applyBorder="1" applyAlignment="1" applyProtection="1">
      <alignment horizontal="center" vertical="center" shrinkToFit="1"/>
      <protection locked="0"/>
    </xf>
    <xf numFmtId="0" fontId="10" fillId="3" borderId="37" xfId="2" applyFont="1" applyFill="1" applyBorder="1" applyAlignment="1" applyProtection="1">
      <alignment horizontal="center" vertical="center" shrinkToFit="1"/>
      <protection locked="0"/>
    </xf>
    <xf numFmtId="0" fontId="10" fillId="3" borderId="26" xfId="2" applyFont="1" applyFill="1" applyBorder="1" applyAlignment="1" applyProtection="1">
      <alignment horizontal="center" vertical="center" shrinkToFit="1"/>
      <protection locked="0"/>
    </xf>
    <xf numFmtId="0" fontId="10" fillId="3" borderId="27" xfId="2" applyFont="1" applyFill="1" applyBorder="1" applyAlignment="1" applyProtection="1">
      <alignment horizontal="left" vertical="center" shrinkToFit="1"/>
      <protection locked="0"/>
    </xf>
    <xf numFmtId="0" fontId="10" fillId="3" borderId="27" xfId="2" applyFont="1" applyFill="1" applyBorder="1" applyAlignment="1">
      <alignment vertical="center" shrinkToFit="1"/>
    </xf>
    <xf numFmtId="0" fontId="10" fillId="3" borderId="27" xfId="2" applyFont="1" applyFill="1" applyBorder="1" applyAlignment="1" applyProtection="1">
      <alignment horizontal="center" vertical="center" shrinkToFit="1"/>
      <protection locked="0"/>
    </xf>
    <xf numFmtId="0" fontId="10" fillId="3" borderId="39" xfId="2" applyFont="1" applyFill="1" applyBorder="1" applyAlignment="1" applyProtection="1">
      <alignment horizontal="center" vertical="center" shrinkToFit="1"/>
      <protection locked="0"/>
    </xf>
    <xf numFmtId="0" fontId="10" fillId="3" borderId="40" xfId="2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3" fillId="2" borderId="28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2" applyFont="1" applyAlignment="1">
      <alignment horizontal="left" vertical="center" shrinkToFit="1"/>
    </xf>
    <xf numFmtId="49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12491EE6-001F-46DA-A4C7-BC0078B68F0E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view="pageBreakPreview" zoomScaleNormal="100" zoomScaleSheetLayoutView="100" workbookViewId="0">
      <selection activeCell="AA3" sqref="AA3"/>
    </sheetView>
  </sheetViews>
  <sheetFormatPr defaultRowHeight="13.5" x14ac:dyDescent="0.15"/>
  <cols>
    <col min="1" max="1" width="1.875" customWidth="1"/>
    <col min="2" max="3" width="5.125" customWidth="1"/>
    <col min="4" max="5" width="2.125" customWidth="1"/>
    <col min="6" max="6" width="5.125" customWidth="1"/>
    <col min="7" max="8" width="2.625" customWidth="1"/>
    <col min="9" max="11" width="5.125" customWidth="1"/>
    <col min="12" max="13" width="2.625" customWidth="1"/>
    <col min="14" max="16" width="5.125" customWidth="1"/>
    <col min="17" max="18" width="2.625" customWidth="1"/>
    <col min="19" max="20" width="5.125" customWidth="1"/>
    <col min="21" max="21" width="2.625" customWidth="1"/>
    <col min="22" max="22" width="4.125" customWidth="1"/>
    <col min="23" max="23" width="4" customWidth="1"/>
    <col min="24" max="25" width="2.625" customWidth="1"/>
    <col min="26" max="26" width="1.375" customWidth="1"/>
  </cols>
  <sheetData>
    <row r="1" spans="1:28" ht="24" customHeight="1" thickBot="1" x14ac:dyDescent="0.2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8" ht="39.950000000000003" customHeight="1" thickBot="1" x14ac:dyDescent="0.2">
      <c r="AA2" s="38">
        <v>1</v>
      </c>
      <c r="AB2" s="37" t="s">
        <v>25</v>
      </c>
    </row>
    <row r="3" spans="1:28" ht="18" customHeight="1" thickTop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3" t="s">
        <v>10</v>
      </c>
      <c r="N3" s="64"/>
      <c r="O3" s="64"/>
      <c r="P3" s="65"/>
      <c r="Q3" s="3"/>
      <c r="R3" s="3"/>
      <c r="S3" s="3"/>
      <c r="T3" s="3"/>
      <c r="U3" s="3"/>
      <c r="V3" s="3"/>
      <c r="W3" s="3"/>
      <c r="X3" s="3"/>
      <c r="Y3" s="3"/>
    </row>
    <row r="4" spans="1:28" ht="18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6"/>
      <c r="N4" s="67"/>
      <c r="O4" s="67"/>
      <c r="P4" s="68"/>
      <c r="Q4" s="3"/>
      <c r="R4" s="3"/>
      <c r="S4" s="3"/>
      <c r="T4" s="3"/>
      <c r="U4" s="3"/>
      <c r="V4" s="3"/>
      <c r="W4" s="3"/>
      <c r="X4" s="3"/>
      <c r="Y4" s="3"/>
    </row>
    <row r="5" spans="1:28" ht="16.5" customHeight="1" thickTop="1" x14ac:dyDescent="0.15"/>
    <row r="6" spans="1:28" ht="21" customHeight="1" x14ac:dyDescent="0.15">
      <c r="A6" s="1"/>
      <c r="B6" s="61" t="s">
        <v>9</v>
      </c>
      <c r="C6" s="62"/>
      <c r="D6" s="78">
        <f>VLOOKUP(作品票!$AA$2,応募データ!$A$2:$N$24,3,TRUE)</f>
        <v>0</v>
      </c>
      <c r="E6" s="79"/>
      <c r="F6" s="79"/>
      <c r="G6" s="79"/>
      <c r="H6" s="79"/>
      <c r="I6" s="79"/>
      <c r="J6" s="79"/>
      <c r="K6" s="79"/>
      <c r="L6" s="79"/>
      <c r="M6" s="80"/>
      <c r="N6" s="2" t="s">
        <v>9</v>
      </c>
      <c r="O6" s="78">
        <f>VLOOKUP(作品票!$AA$2,応募データ!$A$2:$N$24,5,TRUE)</f>
        <v>0</v>
      </c>
      <c r="P6" s="79"/>
      <c r="Q6" s="79"/>
      <c r="R6" s="79"/>
      <c r="S6" s="79"/>
      <c r="T6" s="79"/>
      <c r="U6" s="79"/>
      <c r="V6" s="79"/>
      <c r="W6" s="79"/>
      <c r="X6" s="79"/>
      <c r="Y6" s="80"/>
    </row>
    <row r="7" spans="1:28" x14ac:dyDescent="0.15">
      <c r="A7" s="1"/>
      <c r="B7" s="57" t="s">
        <v>2</v>
      </c>
      <c r="C7" s="58"/>
      <c r="D7" s="69">
        <f>VLOOKUP(作品票!$AA$2,応募データ!$A$2:$N$24,2,TRUE)</f>
        <v>0</v>
      </c>
      <c r="E7" s="70"/>
      <c r="F7" s="70"/>
      <c r="G7" s="70"/>
      <c r="H7" s="70"/>
      <c r="I7" s="70"/>
      <c r="J7" s="70"/>
      <c r="K7" s="70"/>
      <c r="L7" s="70"/>
      <c r="M7" s="71"/>
      <c r="N7" s="75" t="s">
        <v>1</v>
      </c>
      <c r="O7" s="69">
        <f>VLOOKUP(作品票!$AA$2,応募データ!$A$2:$N$24,4,TRUE)</f>
        <v>0</v>
      </c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1:28" x14ac:dyDescent="0.15">
      <c r="B8" s="59"/>
      <c r="C8" s="60"/>
      <c r="D8" s="72" t="e">
        <f>VLOOKUP(作品票!$AA$2,#REF!,4,TRUE)</f>
        <v>#REF!</v>
      </c>
      <c r="E8" s="73"/>
      <c r="F8" s="73"/>
      <c r="G8" s="73"/>
      <c r="H8" s="73"/>
      <c r="I8" s="73"/>
      <c r="J8" s="73"/>
      <c r="K8" s="73"/>
      <c r="L8" s="73"/>
      <c r="M8" s="74"/>
      <c r="N8" s="76"/>
      <c r="O8" s="72" t="e">
        <f>#REF!</f>
        <v>#REF!</v>
      </c>
      <c r="P8" s="73"/>
      <c r="Q8" s="73"/>
      <c r="R8" s="73"/>
      <c r="S8" s="73"/>
      <c r="T8" s="73"/>
      <c r="U8" s="73"/>
      <c r="V8" s="73"/>
      <c r="W8" s="73"/>
      <c r="X8" s="73"/>
      <c r="Y8" s="74"/>
    </row>
    <row r="9" spans="1:28" x14ac:dyDescent="0.15">
      <c r="B9" s="47"/>
      <c r="C9" s="56"/>
      <c r="D9" s="72" t="e">
        <f>VLOOKUP(作品票!$AA$2,#REF!,4,TRUE)</f>
        <v>#REF!</v>
      </c>
      <c r="E9" s="73"/>
      <c r="F9" s="73"/>
      <c r="G9" s="73"/>
      <c r="H9" s="73"/>
      <c r="I9" s="73"/>
      <c r="J9" s="73"/>
      <c r="K9" s="73"/>
      <c r="L9" s="73"/>
      <c r="M9" s="74"/>
      <c r="N9" s="77"/>
      <c r="O9" s="52" t="e">
        <f>#REF!</f>
        <v>#REF!</v>
      </c>
      <c r="P9" s="53"/>
      <c r="Q9" s="53"/>
      <c r="R9" s="53"/>
      <c r="S9" s="53"/>
      <c r="T9" s="53"/>
      <c r="U9" s="53"/>
      <c r="V9" s="53"/>
      <c r="W9" s="53"/>
      <c r="X9" s="53"/>
      <c r="Y9" s="54"/>
    </row>
    <row r="10" spans="1:28" x14ac:dyDescent="0.15">
      <c r="B10" s="40" t="s">
        <v>6</v>
      </c>
      <c r="C10" s="55"/>
      <c r="D10" s="40">
        <f>VLOOKUP(作品票!$AA$2,応募データ!$A$2:$N$24,6,TRUE)</f>
        <v>0</v>
      </c>
      <c r="E10" s="55"/>
      <c r="F10" s="55"/>
      <c r="G10" s="55"/>
      <c r="H10" s="55"/>
      <c r="I10" s="55"/>
      <c r="J10" s="55"/>
      <c r="K10" s="55"/>
      <c r="L10" s="55"/>
      <c r="M10" s="46"/>
      <c r="N10" s="46" t="s">
        <v>3</v>
      </c>
      <c r="O10" s="40">
        <f>VLOOKUP(作品票!$AA$2,応募データ!$A$2:$N$24,9,TRUE)</f>
        <v>0</v>
      </c>
      <c r="P10" s="46"/>
      <c r="Q10" s="40" t="s">
        <v>4</v>
      </c>
      <c r="R10" s="46"/>
      <c r="S10" s="40">
        <f>VLOOKUP(作品票!$AA$2,応募データ!$A$2:$N$24,10,TRUE)</f>
        <v>0</v>
      </c>
      <c r="T10" s="41"/>
      <c r="U10" s="41"/>
      <c r="V10" s="41"/>
      <c r="W10" s="41"/>
      <c r="X10" s="41"/>
      <c r="Y10" s="42"/>
    </row>
    <row r="11" spans="1:28" x14ac:dyDescent="0.15">
      <c r="B11" s="47"/>
      <c r="C11" s="56"/>
      <c r="D11" s="47" t="e">
        <f>#REF!</f>
        <v>#REF!</v>
      </c>
      <c r="E11" s="56"/>
      <c r="F11" s="56"/>
      <c r="G11" s="56"/>
      <c r="H11" s="56"/>
      <c r="I11" s="56"/>
      <c r="J11" s="56"/>
      <c r="K11" s="56"/>
      <c r="L11" s="56"/>
      <c r="M11" s="48"/>
      <c r="N11" s="48"/>
      <c r="O11" s="47"/>
      <c r="P11" s="48"/>
      <c r="Q11" s="47"/>
      <c r="R11" s="48"/>
      <c r="S11" s="43"/>
      <c r="T11" s="44"/>
      <c r="U11" s="44"/>
      <c r="V11" s="44"/>
      <c r="W11" s="44"/>
      <c r="X11" s="44"/>
      <c r="Y11" s="45"/>
    </row>
    <row r="12" spans="1:28" ht="13.5" customHeight="1" x14ac:dyDescent="0.15">
      <c r="B12" s="40" t="s">
        <v>0</v>
      </c>
      <c r="C12" s="46"/>
      <c r="D12" s="49">
        <f>VLOOKUP(作品票!$AA$2,応募データ!$A$2:$N$24,7,TRUE)</f>
        <v>0</v>
      </c>
      <c r="E12" s="50"/>
      <c r="F12" s="50"/>
      <c r="G12" s="50"/>
      <c r="H12" s="50"/>
      <c r="I12" s="50"/>
      <c r="J12" s="50"/>
      <c r="K12" s="50"/>
      <c r="L12" s="50"/>
      <c r="M12" s="51"/>
      <c r="N12" s="81" t="s">
        <v>5</v>
      </c>
      <c r="O12" s="40">
        <f>VLOOKUP(作品票!$AA$2,応募データ!$A$2:$N$24,8,TRUE)</f>
        <v>0</v>
      </c>
      <c r="P12" s="46"/>
      <c r="Q12" s="82" t="s">
        <v>8</v>
      </c>
      <c r="R12" s="83"/>
      <c r="S12" s="83"/>
      <c r="T12" s="84"/>
      <c r="U12" s="40">
        <f>VLOOKUP(作品票!$AA$2,応募データ!$A$2:$N$24,11,TRUE)</f>
        <v>0</v>
      </c>
      <c r="V12" s="55"/>
      <c r="W12" s="55"/>
      <c r="X12" s="55"/>
      <c r="Y12" s="46"/>
    </row>
    <row r="13" spans="1:28" ht="13.5" customHeight="1" x14ac:dyDescent="0.15">
      <c r="B13" s="47"/>
      <c r="C13" s="48"/>
      <c r="D13" s="52" t="e">
        <f>#REF!</f>
        <v>#REF!</v>
      </c>
      <c r="E13" s="53"/>
      <c r="F13" s="53"/>
      <c r="G13" s="53"/>
      <c r="H13" s="53"/>
      <c r="I13" s="53"/>
      <c r="J13" s="53"/>
      <c r="K13" s="53"/>
      <c r="L13" s="53"/>
      <c r="M13" s="54"/>
      <c r="N13" s="77"/>
      <c r="O13" s="47"/>
      <c r="P13" s="48"/>
      <c r="Q13" s="85"/>
      <c r="R13" s="86"/>
      <c r="S13" s="86"/>
      <c r="T13" s="87"/>
      <c r="U13" s="47"/>
      <c r="V13" s="56"/>
      <c r="W13" s="56"/>
      <c r="X13" s="56"/>
      <c r="Y13" s="48"/>
    </row>
    <row r="14" spans="1:28" ht="14.25" thickBot="1" x14ac:dyDescent="0.2"/>
    <row r="15" spans="1:28" ht="18" customHeight="1" thickTop="1" x14ac:dyDescent="0.15">
      <c r="M15" s="63" t="s">
        <v>7</v>
      </c>
      <c r="N15" s="64"/>
      <c r="O15" s="64"/>
      <c r="P15" s="65"/>
    </row>
    <row r="16" spans="1:28" ht="18" customHeight="1" thickBot="1" x14ac:dyDescent="0.2">
      <c r="M16" s="66"/>
      <c r="N16" s="67"/>
      <c r="O16" s="67"/>
      <c r="P16" s="68"/>
    </row>
    <row r="17" spans="1:25" ht="80.099999999999994" customHeight="1" thickTop="1" thickBot="1" x14ac:dyDescent="0.2"/>
    <row r="18" spans="1:25" ht="19.5" thickTop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63" t="s">
        <v>10</v>
      </c>
      <c r="N18" s="64"/>
      <c r="O18" s="64"/>
      <c r="P18" s="65"/>
      <c r="Q18" s="3"/>
      <c r="R18" s="3"/>
      <c r="S18" s="3"/>
      <c r="T18" s="3"/>
      <c r="U18" s="3"/>
      <c r="V18" s="3"/>
      <c r="W18" s="3"/>
      <c r="X18" s="3"/>
      <c r="Y18" s="3"/>
    </row>
    <row r="19" spans="1:25" ht="19.5" thickBo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66"/>
      <c r="N19" s="67"/>
      <c r="O19" s="67"/>
      <c r="P19" s="68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thickTop="1" x14ac:dyDescent="0.15"/>
    <row r="21" spans="1:25" x14ac:dyDescent="0.15">
      <c r="A21" s="1"/>
      <c r="B21" s="61" t="s">
        <v>9</v>
      </c>
      <c r="C21" s="62"/>
      <c r="D21" s="78">
        <f>VLOOKUP(作品票!$AA$2+1,応募データ!$A$2:$N$24,3,TRUE)</f>
        <v>0</v>
      </c>
      <c r="E21" s="79"/>
      <c r="F21" s="79"/>
      <c r="G21" s="79"/>
      <c r="H21" s="79"/>
      <c r="I21" s="79"/>
      <c r="J21" s="79"/>
      <c r="K21" s="79"/>
      <c r="L21" s="79"/>
      <c r="M21" s="80"/>
      <c r="N21" s="2" t="s">
        <v>9</v>
      </c>
      <c r="O21" s="78">
        <f>VLOOKUP(作品票!$AA$2+1,応募データ!$A$2:$N$24,5,TRUE)</f>
        <v>0</v>
      </c>
      <c r="P21" s="79"/>
      <c r="Q21" s="79"/>
      <c r="R21" s="79"/>
      <c r="S21" s="79"/>
      <c r="T21" s="79"/>
      <c r="U21" s="79"/>
      <c r="V21" s="79"/>
      <c r="W21" s="79"/>
      <c r="X21" s="79"/>
      <c r="Y21" s="80"/>
    </row>
    <row r="22" spans="1:25" x14ac:dyDescent="0.15">
      <c r="A22" s="1"/>
      <c r="B22" s="57" t="s">
        <v>2</v>
      </c>
      <c r="C22" s="58"/>
      <c r="D22" s="69">
        <f>VLOOKUP(作品票!$AA$2+1,応募データ!$A$2:$N$24,2,TRUE)</f>
        <v>0</v>
      </c>
      <c r="E22" s="70"/>
      <c r="F22" s="70"/>
      <c r="G22" s="70"/>
      <c r="H22" s="70"/>
      <c r="I22" s="70"/>
      <c r="J22" s="70"/>
      <c r="K22" s="70"/>
      <c r="L22" s="70"/>
      <c r="M22" s="71"/>
      <c r="N22" s="75" t="s">
        <v>1</v>
      </c>
      <c r="O22" s="69">
        <f>VLOOKUP(作品票!$AA$2+1,応募データ!$A$2:$N$24,4,TRUE)</f>
        <v>0</v>
      </c>
      <c r="P22" s="70"/>
      <c r="Q22" s="70"/>
      <c r="R22" s="70"/>
      <c r="S22" s="70"/>
      <c r="T22" s="70"/>
      <c r="U22" s="70"/>
      <c r="V22" s="70"/>
      <c r="W22" s="70"/>
      <c r="X22" s="70"/>
      <c r="Y22" s="71"/>
    </row>
    <row r="23" spans="1:25" x14ac:dyDescent="0.15">
      <c r="B23" s="59"/>
      <c r="C23" s="60"/>
      <c r="D23" s="72" t="e">
        <f>VLOOKUP(作品票!$AA$2,#REF!,4,TRUE)</f>
        <v>#REF!</v>
      </c>
      <c r="E23" s="73"/>
      <c r="F23" s="73"/>
      <c r="G23" s="73"/>
      <c r="H23" s="73"/>
      <c r="I23" s="73"/>
      <c r="J23" s="73"/>
      <c r="K23" s="73"/>
      <c r="L23" s="73"/>
      <c r="M23" s="74"/>
      <c r="N23" s="76"/>
      <c r="O23" s="72" t="e">
        <f>#REF!</f>
        <v>#REF!</v>
      </c>
      <c r="P23" s="73"/>
      <c r="Q23" s="73"/>
      <c r="R23" s="73"/>
      <c r="S23" s="73"/>
      <c r="T23" s="73"/>
      <c r="U23" s="73"/>
      <c r="V23" s="73"/>
      <c r="W23" s="73"/>
      <c r="X23" s="73"/>
      <c r="Y23" s="74"/>
    </row>
    <row r="24" spans="1:25" x14ac:dyDescent="0.15">
      <c r="B24" s="47"/>
      <c r="C24" s="56"/>
      <c r="D24" s="72" t="e">
        <f>VLOOKUP(作品票!$AA$2,#REF!,4,TRUE)</f>
        <v>#REF!</v>
      </c>
      <c r="E24" s="73"/>
      <c r="F24" s="73"/>
      <c r="G24" s="73"/>
      <c r="H24" s="73"/>
      <c r="I24" s="73"/>
      <c r="J24" s="73"/>
      <c r="K24" s="73"/>
      <c r="L24" s="73"/>
      <c r="M24" s="74"/>
      <c r="N24" s="77"/>
      <c r="O24" s="52" t="e">
        <f>#REF!</f>
        <v>#REF!</v>
      </c>
      <c r="P24" s="53"/>
      <c r="Q24" s="53"/>
      <c r="R24" s="53"/>
      <c r="S24" s="53"/>
      <c r="T24" s="53"/>
      <c r="U24" s="53"/>
      <c r="V24" s="53"/>
      <c r="W24" s="53"/>
      <c r="X24" s="53"/>
      <c r="Y24" s="54"/>
    </row>
    <row r="25" spans="1:25" x14ac:dyDescent="0.15">
      <c r="B25" s="40" t="s">
        <v>6</v>
      </c>
      <c r="C25" s="55"/>
      <c r="D25" s="40">
        <f>VLOOKUP(作品票!$AA$2+1,応募データ!$A$2:$N$24,6,TRUE)</f>
        <v>0</v>
      </c>
      <c r="E25" s="55"/>
      <c r="F25" s="55"/>
      <c r="G25" s="55"/>
      <c r="H25" s="55"/>
      <c r="I25" s="55"/>
      <c r="J25" s="55"/>
      <c r="K25" s="55"/>
      <c r="L25" s="55"/>
      <c r="M25" s="46"/>
      <c r="N25" s="46" t="s">
        <v>3</v>
      </c>
      <c r="O25" s="40">
        <f>VLOOKUP(作品票!$AA$2+1,応募データ!$A$2:$N$24,9,TRUE)</f>
        <v>0</v>
      </c>
      <c r="P25" s="46"/>
      <c r="Q25" s="40" t="s">
        <v>4</v>
      </c>
      <c r="R25" s="46"/>
      <c r="S25" s="40">
        <f>VLOOKUP(作品票!$AA$2+1,応募データ!$A$2:$N$24,10,TRUE)</f>
        <v>0</v>
      </c>
      <c r="T25" s="41"/>
      <c r="U25" s="41"/>
      <c r="V25" s="41"/>
      <c r="W25" s="41"/>
      <c r="X25" s="41"/>
      <c r="Y25" s="42"/>
    </row>
    <row r="26" spans="1:25" x14ac:dyDescent="0.15">
      <c r="B26" s="47"/>
      <c r="C26" s="56"/>
      <c r="D26" s="47" t="e">
        <f>#REF!</f>
        <v>#REF!</v>
      </c>
      <c r="E26" s="56"/>
      <c r="F26" s="56"/>
      <c r="G26" s="56"/>
      <c r="H26" s="56"/>
      <c r="I26" s="56"/>
      <c r="J26" s="56"/>
      <c r="K26" s="56"/>
      <c r="L26" s="56"/>
      <c r="M26" s="48"/>
      <c r="N26" s="48"/>
      <c r="O26" s="47"/>
      <c r="P26" s="48"/>
      <c r="Q26" s="47"/>
      <c r="R26" s="48"/>
      <c r="S26" s="43"/>
      <c r="T26" s="44"/>
      <c r="U26" s="44"/>
      <c r="V26" s="44"/>
      <c r="W26" s="44"/>
      <c r="X26" s="44"/>
      <c r="Y26" s="45"/>
    </row>
    <row r="27" spans="1:25" ht="12.95" customHeight="1" x14ac:dyDescent="0.15">
      <c r="B27" s="40" t="s">
        <v>0</v>
      </c>
      <c r="C27" s="46"/>
      <c r="D27" s="49">
        <f>VLOOKUP(作品票!$AA$2+1,応募データ!$A$2:$N$24,7,TRUE)</f>
        <v>0</v>
      </c>
      <c r="E27" s="50"/>
      <c r="F27" s="50"/>
      <c r="G27" s="50"/>
      <c r="H27" s="50"/>
      <c r="I27" s="50"/>
      <c r="J27" s="50"/>
      <c r="K27" s="50"/>
      <c r="L27" s="50"/>
      <c r="M27" s="51"/>
      <c r="N27" s="81" t="s">
        <v>5</v>
      </c>
      <c r="O27" s="40">
        <f>VLOOKUP(作品票!$AA$2+1,応募データ!$A$2:$N$24,8,TRUE)</f>
        <v>0</v>
      </c>
      <c r="P27" s="46"/>
      <c r="Q27" s="82" t="s">
        <v>8</v>
      </c>
      <c r="R27" s="83"/>
      <c r="S27" s="83"/>
      <c r="T27" s="84"/>
      <c r="U27" s="40">
        <f>VLOOKUP(作品票!$AA$2+1,応募データ!$A$2:$N$24,11,TRUE)</f>
        <v>0</v>
      </c>
      <c r="V27" s="55"/>
      <c r="W27" s="55"/>
      <c r="X27" s="55"/>
      <c r="Y27" s="46"/>
    </row>
    <row r="28" spans="1:25" x14ac:dyDescent="0.15">
      <c r="B28" s="47"/>
      <c r="C28" s="48"/>
      <c r="D28" s="52" t="e">
        <f>#REF!</f>
        <v>#REF!</v>
      </c>
      <c r="E28" s="53"/>
      <c r="F28" s="53"/>
      <c r="G28" s="53"/>
      <c r="H28" s="53"/>
      <c r="I28" s="53"/>
      <c r="J28" s="53"/>
      <c r="K28" s="53"/>
      <c r="L28" s="53"/>
      <c r="M28" s="54"/>
      <c r="N28" s="77"/>
      <c r="O28" s="47"/>
      <c r="P28" s="48"/>
      <c r="Q28" s="85"/>
      <c r="R28" s="86"/>
      <c r="S28" s="86"/>
      <c r="T28" s="87"/>
      <c r="U28" s="47"/>
      <c r="V28" s="56"/>
      <c r="W28" s="56"/>
      <c r="X28" s="56"/>
      <c r="Y28" s="48"/>
    </row>
    <row r="29" spans="1:25" ht="14.25" thickBot="1" x14ac:dyDescent="0.2"/>
    <row r="30" spans="1:25" ht="14.25" thickTop="1" x14ac:dyDescent="0.15">
      <c r="M30" s="63" t="s">
        <v>7</v>
      </c>
      <c r="N30" s="64"/>
      <c r="O30" s="64"/>
      <c r="P30" s="65"/>
    </row>
    <row r="31" spans="1:25" ht="14.25" thickBot="1" x14ac:dyDescent="0.2">
      <c r="M31" s="66"/>
      <c r="N31" s="67"/>
      <c r="O31" s="67"/>
      <c r="P31" s="68"/>
    </row>
    <row r="32" spans="1:25" ht="80.099999999999994" customHeight="1" thickTop="1" thickBot="1" x14ac:dyDescent="0.2"/>
    <row r="33" spans="1:25" ht="19.5" thickTop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63" t="s">
        <v>10</v>
      </c>
      <c r="N33" s="64"/>
      <c r="O33" s="64"/>
      <c r="P33" s="65"/>
      <c r="Q33" s="3"/>
      <c r="R33" s="3"/>
      <c r="S33" s="3"/>
      <c r="T33" s="3"/>
      <c r="U33" s="3"/>
      <c r="V33" s="3"/>
      <c r="W33" s="3"/>
      <c r="X33" s="3"/>
      <c r="Y33" s="3"/>
    </row>
    <row r="34" spans="1:25" ht="19.5" thickBo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66"/>
      <c r="N34" s="67"/>
      <c r="O34" s="67"/>
      <c r="P34" s="68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thickTop="1" x14ac:dyDescent="0.15"/>
    <row r="36" spans="1:25" x14ac:dyDescent="0.15">
      <c r="A36" s="1"/>
      <c r="B36" s="61" t="s">
        <v>9</v>
      </c>
      <c r="C36" s="62"/>
      <c r="D36" s="78">
        <f>VLOOKUP(作品票!$AA$2+2,応募データ!$A$2:$N$24,3,TRUE)</f>
        <v>0</v>
      </c>
      <c r="E36" s="79"/>
      <c r="F36" s="79"/>
      <c r="G36" s="79"/>
      <c r="H36" s="79"/>
      <c r="I36" s="79"/>
      <c r="J36" s="79"/>
      <c r="K36" s="79"/>
      <c r="L36" s="79"/>
      <c r="M36" s="80"/>
      <c r="N36" s="2" t="s">
        <v>9</v>
      </c>
      <c r="O36" s="78">
        <f>VLOOKUP(作品票!$AA$2+2,応募データ!$A$2:$N$24,5,TRUE)</f>
        <v>0</v>
      </c>
      <c r="P36" s="79"/>
      <c r="Q36" s="79"/>
      <c r="R36" s="79"/>
      <c r="S36" s="79"/>
      <c r="T36" s="79"/>
      <c r="U36" s="79"/>
      <c r="V36" s="79"/>
      <c r="W36" s="79"/>
      <c r="X36" s="79"/>
      <c r="Y36" s="80"/>
    </row>
    <row r="37" spans="1:25" x14ac:dyDescent="0.15">
      <c r="A37" s="1"/>
      <c r="B37" s="57" t="s">
        <v>2</v>
      </c>
      <c r="C37" s="58"/>
      <c r="D37" s="69">
        <f>VLOOKUP(作品票!$AA$2+2,応募データ!$A$2:$N$24,2,TRUE)</f>
        <v>0</v>
      </c>
      <c r="E37" s="70"/>
      <c r="F37" s="70"/>
      <c r="G37" s="70"/>
      <c r="H37" s="70"/>
      <c r="I37" s="70"/>
      <c r="J37" s="70"/>
      <c r="K37" s="70"/>
      <c r="L37" s="70"/>
      <c r="M37" s="71"/>
      <c r="N37" s="75" t="s">
        <v>1</v>
      </c>
      <c r="O37" s="69">
        <f>VLOOKUP(作品票!$AA$2+2,応募データ!$A$2:$N$24,4,TRUE)</f>
        <v>0</v>
      </c>
      <c r="P37" s="70"/>
      <c r="Q37" s="70"/>
      <c r="R37" s="70"/>
      <c r="S37" s="70"/>
      <c r="T37" s="70"/>
      <c r="U37" s="70"/>
      <c r="V37" s="70"/>
      <c r="W37" s="70"/>
      <c r="X37" s="70"/>
      <c r="Y37" s="71"/>
    </row>
    <row r="38" spans="1:25" x14ac:dyDescent="0.15">
      <c r="B38" s="59"/>
      <c r="C38" s="60"/>
      <c r="D38" s="72" t="e">
        <f>VLOOKUP(作品票!$AA$2,#REF!,4,TRUE)</f>
        <v>#REF!</v>
      </c>
      <c r="E38" s="73"/>
      <c r="F38" s="73"/>
      <c r="G38" s="73"/>
      <c r="H38" s="73"/>
      <c r="I38" s="73"/>
      <c r="J38" s="73"/>
      <c r="K38" s="73"/>
      <c r="L38" s="73"/>
      <c r="M38" s="74"/>
      <c r="N38" s="76"/>
      <c r="O38" s="72" t="e">
        <f>#REF!</f>
        <v>#REF!</v>
      </c>
      <c r="P38" s="73"/>
      <c r="Q38" s="73"/>
      <c r="R38" s="73"/>
      <c r="S38" s="73"/>
      <c r="T38" s="73"/>
      <c r="U38" s="73"/>
      <c r="V38" s="73"/>
      <c r="W38" s="73"/>
      <c r="X38" s="73"/>
      <c r="Y38" s="74"/>
    </row>
    <row r="39" spans="1:25" x14ac:dyDescent="0.15">
      <c r="B39" s="47"/>
      <c r="C39" s="56"/>
      <c r="D39" s="72" t="e">
        <f>VLOOKUP(作品票!$AA$2,#REF!,4,TRUE)</f>
        <v>#REF!</v>
      </c>
      <c r="E39" s="73"/>
      <c r="F39" s="73"/>
      <c r="G39" s="73"/>
      <c r="H39" s="73"/>
      <c r="I39" s="73"/>
      <c r="J39" s="73"/>
      <c r="K39" s="73"/>
      <c r="L39" s="73"/>
      <c r="M39" s="74"/>
      <c r="N39" s="77"/>
      <c r="O39" s="52" t="e">
        <f>#REF!</f>
        <v>#REF!</v>
      </c>
      <c r="P39" s="53"/>
      <c r="Q39" s="53"/>
      <c r="R39" s="53"/>
      <c r="S39" s="53"/>
      <c r="T39" s="53"/>
      <c r="U39" s="53"/>
      <c r="V39" s="53"/>
      <c r="W39" s="53"/>
      <c r="X39" s="53"/>
      <c r="Y39" s="54"/>
    </row>
    <row r="40" spans="1:25" x14ac:dyDescent="0.15">
      <c r="B40" s="40" t="s">
        <v>6</v>
      </c>
      <c r="C40" s="55"/>
      <c r="D40" s="40">
        <f>VLOOKUP(作品票!$AA$2+2,応募データ!$A$2:$N$24,6,TRUE)</f>
        <v>0</v>
      </c>
      <c r="E40" s="55"/>
      <c r="F40" s="55"/>
      <c r="G40" s="55"/>
      <c r="H40" s="55"/>
      <c r="I40" s="55"/>
      <c r="J40" s="55"/>
      <c r="K40" s="55"/>
      <c r="L40" s="55"/>
      <c r="M40" s="46"/>
      <c r="N40" s="46" t="s">
        <v>3</v>
      </c>
      <c r="O40" s="40">
        <f>VLOOKUP(作品票!$AA$2+2,応募データ!$A$2:$N$24,9,TRUE)</f>
        <v>0</v>
      </c>
      <c r="P40" s="46"/>
      <c r="Q40" s="40" t="s">
        <v>4</v>
      </c>
      <c r="R40" s="46"/>
      <c r="S40" s="40">
        <f>VLOOKUP(作品票!$AA$2+2,応募データ!$A$2:$N$24,10,TRUE)</f>
        <v>0</v>
      </c>
      <c r="T40" s="41"/>
      <c r="U40" s="41"/>
      <c r="V40" s="41"/>
      <c r="W40" s="41"/>
      <c r="X40" s="41"/>
      <c r="Y40" s="42"/>
    </row>
    <row r="41" spans="1:25" x14ac:dyDescent="0.15">
      <c r="B41" s="47"/>
      <c r="C41" s="56"/>
      <c r="D41" s="47" t="e">
        <f>#REF!</f>
        <v>#REF!</v>
      </c>
      <c r="E41" s="56"/>
      <c r="F41" s="56"/>
      <c r="G41" s="56"/>
      <c r="H41" s="56"/>
      <c r="I41" s="56"/>
      <c r="J41" s="56"/>
      <c r="K41" s="56"/>
      <c r="L41" s="56"/>
      <c r="M41" s="48"/>
      <c r="N41" s="48"/>
      <c r="O41" s="47"/>
      <c r="P41" s="48"/>
      <c r="Q41" s="47"/>
      <c r="R41" s="48"/>
      <c r="S41" s="43"/>
      <c r="T41" s="44"/>
      <c r="U41" s="44"/>
      <c r="V41" s="44"/>
      <c r="W41" s="44"/>
      <c r="X41" s="44"/>
      <c r="Y41" s="45"/>
    </row>
    <row r="42" spans="1:25" ht="12.95" customHeight="1" x14ac:dyDescent="0.15">
      <c r="B42" s="40" t="s">
        <v>0</v>
      </c>
      <c r="C42" s="46"/>
      <c r="D42" s="49">
        <f>VLOOKUP(作品票!$AA$2+2,応募データ!$A$2:$N$24,7,TRUE)</f>
        <v>0</v>
      </c>
      <c r="E42" s="50"/>
      <c r="F42" s="50"/>
      <c r="G42" s="50"/>
      <c r="H42" s="50"/>
      <c r="I42" s="50"/>
      <c r="J42" s="50"/>
      <c r="K42" s="50"/>
      <c r="L42" s="50"/>
      <c r="M42" s="51"/>
      <c r="N42" s="81" t="s">
        <v>5</v>
      </c>
      <c r="O42" s="40">
        <f>VLOOKUP(作品票!$AA$2+2,応募データ!$A$2:$N$24,8,TRUE)</f>
        <v>0</v>
      </c>
      <c r="P42" s="46"/>
      <c r="Q42" s="82" t="s">
        <v>8</v>
      </c>
      <c r="R42" s="83"/>
      <c r="S42" s="83"/>
      <c r="T42" s="84"/>
      <c r="U42" s="40">
        <f>VLOOKUP(作品票!$AA$2+2,応募データ!$A$2:$N$24,11,TRUE)</f>
        <v>0</v>
      </c>
      <c r="V42" s="55"/>
      <c r="W42" s="55"/>
      <c r="X42" s="55"/>
      <c r="Y42" s="46"/>
    </row>
    <row r="43" spans="1:25" x14ac:dyDescent="0.15">
      <c r="B43" s="47"/>
      <c r="C43" s="48"/>
      <c r="D43" s="52" t="e">
        <f>#REF!</f>
        <v>#REF!</v>
      </c>
      <c r="E43" s="53"/>
      <c r="F43" s="53"/>
      <c r="G43" s="53"/>
      <c r="H43" s="53"/>
      <c r="I43" s="53"/>
      <c r="J43" s="53"/>
      <c r="K43" s="53"/>
      <c r="L43" s="53"/>
      <c r="M43" s="54"/>
      <c r="N43" s="77"/>
      <c r="O43" s="47"/>
      <c r="P43" s="48"/>
      <c r="Q43" s="85"/>
      <c r="R43" s="86"/>
      <c r="S43" s="86"/>
      <c r="T43" s="87"/>
      <c r="U43" s="47"/>
      <c r="V43" s="56"/>
      <c r="W43" s="56"/>
      <c r="X43" s="56"/>
      <c r="Y43" s="48"/>
    </row>
    <row r="44" spans="1:25" ht="14.25" thickBot="1" x14ac:dyDescent="0.2"/>
    <row r="45" spans="1:25" ht="14.25" thickTop="1" x14ac:dyDescent="0.15">
      <c r="M45" s="63" t="s">
        <v>7</v>
      </c>
      <c r="N45" s="64"/>
      <c r="O45" s="64"/>
      <c r="P45" s="65"/>
    </row>
    <row r="46" spans="1:25" ht="14.25" thickBot="1" x14ac:dyDescent="0.2">
      <c r="M46" s="66"/>
      <c r="N46" s="67"/>
      <c r="O46" s="67"/>
      <c r="P46" s="68"/>
    </row>
    <row r="47" spans="1:25" ht="14.25" thickTop="1" x14ac:dyDescent="0.15"/>
  </sheetData>
  <sheetProtection selectLockedCells="1" sort="0"/>
  <mergeCells count="64">
    <mergeCell ref="M45:P46"/>
    <mergeCell ref="S40:Y41"/>
    <mergeCell ref="B42:C43"/>
    <mergeCell ref="D42:M43"/>
    <mergeCell ref="N42:N43"/>
    <mergeCell ref="O42:P43"/>
    <mergeCell ref="Q42:T43"/>
    <mergeCell ref="U42:Y43"/>
    <mergeCell ref="B40:C41"/>
    <mergeCell ref="D40:M41"/>
    <mergeCell ref="N40:N41"/>
    <mergeCell ref="O40:P41"/>
    <mergeCell ref="Q40:R41"/>
    <mergeCell ref="M33:P34"/>
    <mergeCell ref="B36:C36"/>
    <mergeCell ref="D36:M36"/>
    <mergeCell ref="O36:Y36"/>
    <mergeCell ref="B37:C39"/>
    <mergeCell ref="D37:M39"/>
    <mergeCell ref="N37:N39"/>
    <mergeCell ref="O37:Y39"/>
    <mergeCell ref="M18:P19"/>
    <mergeCell ref="B21:C21"/>
    <mergeCell ref="D21:M21"/>
    <mergeCell ref="O21:Y21"/>
    <mergeCell ref="B22:C24"/>
    <mergeCell ref="D22:M24"/>
    <mergeCell ref="N22:N24"/>
    <mergeCell ref="O22:Y24"/>
    <mergeCell ref="Q25:R26"/>
    <mergeCell ref="S25:Y26"/>
    <mergeCell ref="O27:P28"/>
    <mergeCell ref="Q27:T28"/>
    <mergeCell ref="U27:Y28"/>
    <mergeCell ref="B27:C28"/>
    <mergeCell ref="D27:M28"/>
    <mergeCell ref="N27:N28"/>
    <mergeCell ref="M30:P31"/>
    <mergeCell ref="B25:C26"/>
    <mergeCell ref="D25:M26"/>
    <mergeCell ref="N25:N26"/>
    <mergeCell ref="O25:P26"/>
    <mergeCell ref="O7:Y9"/>
    <mergeCell ref="M15:P16"/>
    <mergeCell ref="N12:N13"/>
    <mergeCell ref="Q12:T13"/>
    <mergeCell ref="O12:P13"/>
    <mergeCell ref="U12:Y13"/>
    <mergeCell ref="A1:Z1"/>
    <mergeCell ref="S10:Y11"/>
    <mergeCell ref="O10:P11"/>
    <mergeCell ref="B12:C13"/>
    <mergeCell ref="D12:M13"/>
    <mergeCell ref="N10:N11"/>
    <mergeCell ref="B10:C11"/>
    <mergeCell ref="D10:M11"/>
    <mergeCell ref="Q10:R11"/>
    <mergeCell ref="B7:C9"/>
    <mergeCell ref="B6:C6"/>
    <mergeCell ref="M3:P4"/>
    <mergeCell ref="D7:M9"/>
    <mergeCell ref="N7:N9"/>
    <mergeCell ref="D6:M6"/>
    <mergeCell ref="O6:Y6"/>
  </mergeCells>
  <phoneticPr fontId="1"/>
  <printOptions horizontalCentered="1"/>
  <pageMargins left="0.19685039370078741" right="0.19685039370078741" top="0.39370078740157483" bottom="0.19685039370078741" header="0" footer="0"/>
  <pageSetup paperSize="9" scale="97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67B3-F270-4A71-AE31-B5CA116EE361}">
  <dimension ref="A1:O26"/>
  <sheetViews>
    <sheetView view="pageBreakPreview" zoomScaleNormal="100" zoomScaleSheetLayoutView="100" workbookViewId="0">
      <selection activeCell="B2" sqref="B2"/>
    </sheetView>
  </sheetViews>
  <sheetFormatPr defaultColWidth="9" defaultRowHeight="15.75" x14ac:dyDescent="0.15"/>
  <cols>
    <col min="1" max="1" width="3.75" style="4" customWidth="1"/>
    <col min="2" max="2" width="26.75" style="4" customWidth="1"/>
    <col min="3" max="3" width="24.375" style="4" customWidth="1"/>
    <col min="4" max="4" width="22.25" style="4" customWidth="1"/>
    <col min="5" max="5" width="17.25" style="4" customWidth="1"/>
    <col min="6" max="6" width="5.375" style="4" customWidth="1"/>
    <col min="7" max="7" width="21.875" style="4" customWidth="1"/>
    <col min="8" max="9" width="3.75" style="4" customWidth="1"/>
    <col min="10" max="10" width="5.25" style="4" customWidth="1"/>
    <col min="11" max="11" width="7.5" style="4" customWidth="1"/>
    <col min="12" max="12" width="7.125" style="4" hidden="1" customWidth="1"/>
    <col min="13" max="13" width="3.75" style="4" customWidth="1"/>
    <col min="14" max="14" width="7.625" style="4" customWidth="1"/>
    <col min="15" max="15" width="24" style="4" hidden="1" customWidth="1"/>
    <col min="16" max="16" width="7.75" style="4" bestFit="1" customWidth="1"/>
    <col min="17" max="16384" width="9" style="4"/>
  </cols>
  <sheetData>
    <row r="1" spans="1:15" ht="45" customHeight="1" thickBot="1" x14ac:dyDescent="0.2">
      <c r="A1" s="8" t="s">
        <v>11</v>
      </c>
      <c r="B1" s="9" t="s">
        <v>12</v>
      </c>
      <c r="C1" s="9" t="s">
        <v>13</v>
      </c>
      <c r="D1" s="9" t="s">
        <v>14</v>
      </c>
      <c r="E1" s="9" t="s">
        <v>15</v>
      </c>
      <c r="F1" s="10" t="s">
        <v>16</v>
      </c>
      <c r="G1" s="9" t="s">
        <v>17</v>
      </c>
      <c r="H1" s="11" t="s">
        <v>18</v>
      </c>
      <c r="I1" s="12" t="s">
        <v>19</v>
      </c>
      <c r="J1" s="13" t="s">
        <v>20</v>
      </c>
      <c r="K1" s="12" t="s">
        <v>21</v>
      </c>
      <c r="L1" s="13"/>
      <c r="M1" s="14" t="s">
        <v>22</v>
      </c>
      <c r="N1" s="15" t="s">
        <v>23</v>
      </c>
    </row>
    <row r="2" spans="1:15" ht="18.399999999999999" customHeight="1" x14ac:dyDescent="0.15">
      <c r="A2" s="16">
        <v>1</v>
      </c>
      <c r="B2" s="23"/>
      <c r="C2" s="23"/>
      <c r="D2" s="23"/>
      <c r="E2" s="23"/>
      <c r="F2" s="24"/>
      <c r="G2" s="24"/>
      <c r="H2" s="25"/>
      <c r="I2" s="25"/>
      <c r="J2" s="25"/>
      <c r="K2" s="25"/>
      <c r="L2" s="25"/>
      <c r="M2" s="26"/>
      <c r="N2" s="26"/>
      <c r="O2" s="17" t="e">
        <f>TEXT(#REF!,"000-")&amp;TEXT(A2,"000.")&amp;B2&amp;" ・ "&amp;D2&amp;"（"&amp;G2&amp;"）"</f>
        <v>#REF!</v>
      </c>
    </row>
    <row r="3" spans="1:15" ht="18.399999999999999" customHeight="1" x14ac:dyDescent="0.15">
      <c r="A3" s="18">
        <v>2</v>
      </c>
      <c r="B3" s="27"/>
      <c r="C3" s="27"/>
      <c r="D3" s="27"/>
      <c r="E3" s="27"/>
      <c r="F3" s="28"/>
      <c r="G3" s="28"/>
      <c r="H3" s="29"/>
      <c r="I3" s="29"/>
      <c r="J3" s="29"/>
      <c r="K3" s="29"/>
      <c r="L3" s="29"/>
      <c r="M3" s="30"/>
      <c r="N3" s="31"/>
      <c r="O3" s="17" t="e">
        <f>TEXT(#REF!,"000-")&amp;TEXT(A3,"000.")&amp;B3&amp;" ・ "&amp;D3&amp;"（"&amp;G3&amp;"）"</f>
        <v>#REF!</v>
      </c>
    </row>
    <row r="4" spans="1:15" ht="18.399999999999999" customHeight="1" x14ac:dyDescent="0.15">
      <c r="A4" s="18">
        <v>3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29"/>
      <c r="M4" s="30"/>
      <c r="N4" s="31"/>
      <c r="O4" s="17" t="e">
        <f>TEXT(#REF!,"000-")&amp;TEXT(A4,"000.")&amp;B4&amp;" ・ "&amp;D4&amp;"（"&amp;G4&amp;"）"</f>
        <v>#REF!</v>
      </c>
    </row>
    <row r="5" spans="1:15" ht="18.399999999999999" customHeight="1" x14ac:dyDescent="0.15">
      <c r="A5" s="18">
        <v>4</v>
      </c>
      <c r="B5" s="27"/>
      <c r="C5" s="27"/>
      <c r="D5" s="27"/>
      <c r="E5" s="27"/>
      <c r="F5" s="28"/>
      <c r="G5" s="28"/>
      <c r="H5" s="29"/>
      <c r="I5" s="29"/>
      <c r="J5" s="29"/>
      <c r="K5" s="29"/>
      <c r="L5" s="29"/>
      <c r="M5" s="30"/>
      <c r="N5" s="31"/>
      <c r="O5" s="17" t="e">
        <f>TEXT(#REF!,"000-")&amp;TEXT(A5,"000.")&amp;B5&amp;" ・ "&amp;D5&amp;"（"&amp;G5&amp;"）"</f>
        <v>#REF!</v>
      </c>
    </row>
    <row r="6" spans="1:15" ht="18.399999999999999" customHeight="1" x14ac:dyDescent="0.15">
      <c r="A6" s="18">
        <v>5</v>
      </c>
      <c r="B6" s="27"/>
      <c r="C6" s="27"/>
      <c r="D6" s="27"/>
      <c r="E6" s="27"/>
      <c r="F6" s="28"/>
      <c r="G6" s="28"/>
      <c r="H6" s="29"/>
      <c r="I6" s="29"/>
      <c r="J6" s="29"/>
      <c r="K6" s="29"/>
      <c r="L6" s="29"/>
      <c r="M6" s="30"/>
      <c r="N6" s="31"/>
      <c r="O6" s="17" t="e">
        <f>TEXT(#REF!,"000-")&amp;TEXT(A6,"000.")&amp;B6&amp;" ・ "&amp;D6&amp;"（"&amp;G6&amp;"）"</f>
        <v>#REF!</v>
      </c>
    </row>
    <row r="7" spans="1:15" ht="18.399999999999999" customHeight="1" x14ac:dyDescent="0.15">
      <c r="A7" s="18">
        <v>6</v>
      </c>
      <c r="B7" s="27"/>
      <c r="C7" s="27"/>
      <c r="D7" s="27"/>
      <c r="E7" s="27"/>
      <c r="F7" s="28"/>
      <c r="G7" s="28"/>
      <c r="H7" s="29"/>
      <c r="I7" s="29"/>
      <c r="J7" s="29"/>
      <c r="K7" s="29"/>
      <c r="L7" s="29"/>
      <c r="M7" s="30"/>
      <c r="N7" s="31"/>
      <c r="O7" s="17" t="e">
        <f>TEXT(#REF!,"000-")&amp;TEXT(A7,"000.")&amp;B7&amp;" ・ "&amp;D7&amp;"（"&amp;G7&amp;"）"</f>
        <v>#REF!</v>
      </c>
    </row>
    <row r="8" spans="1:15" ht="18.399999999999999" customHeight="1" x14ac:dyDescent="0.15">
      <c r="A8" s="18">
        <v>7</v>
      </c>
      <c r="B8" s="27"/>
      <c r="C8" s="27"/>
      <c r="D8" s="27"/>
      <c r="E8" s="27"/>
      <c r="F8" s="28"/>
      <c r="G8" s="28"/>
      <c r="H8" s="29"/>
      <c r="I8" s="29"/>
      <c r="J8" s="29"/>
      <c r="K8" s="29"/>
      <c r="L8" s="29"/>
      <c r="M8" s="30"/>
      <c r="N8" s="31"/>
      <c r="O8" s="17" t="e">
        <f>TEXT(#REF!,"000-")&amp;TEXT(A8,"000.")&amp;B8&amp;" ・ "&amp;D8&amp;"（"&amp;G8&amp;"）"</f>
        <v>#REF!</v>
      </c>
    </row>
    <row r="9" spans="1:15" ht="18.399999999999999" customHeight="1" x14ac:dyDescent="0.15">
      <c r="A9" s="18">
        <v>8</v>
      </c>
      <c r="B9" s="27"/>
      <c r="C9" s="27"/>
      <c r="D9" s="27"/>
      <c r="E9" s="27"/>
      <c r="F9" s="28"/>
      <c r="G9" s="28"/>
      <c r="H9" s="29"/>
      <c r="I9" s="29"/>
      <c r="J9" s="29"/>
      <c r="K9" s="29"/>
      <c r="L9" s="29"/>
      <c r="M9" s="30"/>
      <c r="N9" s="31"/>
      <c r="O9" s="17" t="e">
        <f>TEXT(#REF!,"000-")&amp;TEXT(A9,"000.")&amp;B9&amp;" ・ "&amp;D9&amp;"（"&amp;G9&amp;"）"</f>
        <v>#REF!</v>
      </c>
    </row>
    <row r="10" spans="1:15" ht="18.399999999999999" customHeight="1" x14ac:dyDescent="0.15">
      <c r="A10" s="18">
        <v>9</v>
      </c>
      <c r="B10" s="27"/>
      <c r="C10" s="27"/>
      <c r="D10" s="27"/>
      <c r="E10" s="27"/>
      <c r="F10" s="28"/>
      <c r="G10" s="28"/>
      <c r="H10" s="29"/>
      <c r="I10" s="29"/>
      <c r="J10" s="29"/>
      <c r="K10" s="29"/>
      <c r="L10" s="29"/>
      <c r="M10" s="30"/>
      <c r="N10" s="31"/>
      <c r="O10" s="17" t="e">
        <f>TEXT(#REF!,"000-")&amp;TEXT(A10,"000.")&amp;B10&amp;" ・ "&amp;D10&amp;"（"&amp;G10&amp;"）"</f>
        <v>#REF!</v>
      </c>
    </row>
    <row r="11" spans="1:15" ht="18.399999999999999" customHeight="1" x14ac:dyDescent="0.15">
      <c r="A11" s="18">
        <v>10</v>
      </c>
      <c r="B11" s="27"/>
      <c r="C11" s="27"/>
      <c r="D11" s="27"/>
      <c r="E11" s="27"/>
      <c r="F11" s="28"/>
      <c r="G11" s="28"/>
      <c r="H11" s="29"/>
      <c r="I11" s="29"/>
      <c r="J11" s="29"/>
      <c r="K11" s="29"/>
      <c r="L11" s="29"/>
      <c r="M11" s="30"/>
      <c r="N11" s="31"/>
      <c r="O11" s="17" t="e">
        <f>TEXT(#REF!,"000-")&amp;TEXT(A11,"000.")&amp;B11&amp;" ・ "&amp;D11&amp;"（"&amp;G11&amp;"）"</f>
        <v>#REF!</v>
      </c>
    </row>
    <row r="12" spans="1:15" ht="18.399999999999999" customHeight="1" x14ac:dyDescent="0.15">
      <c r="A12" s="18">
        <v>11</v>
      </c>
      <c r="B12" s="27"/>
      <c r="C12" s="27"/>
      <c r="D12" s="27"/>
      <c r="E12" s="27"/>
      <c r="F12" s="28"/>
      <c r="G12" s="28"/>
      <c r="H12" s="29"/>
      <c r="I12" s="29"/>
      <c r="J12" s="29"/>
      <c r="K12" s="29"/>
      <c r="L12" s="29"/>
      <c r="M12" s="30"/>
      <c r="N12" s="31"/>
      <c r="O12" s="17" t="e">
        <f>TEXT(#REF!,"000-")&amp;TEXT(A12,"000.")&amp;B12&amp;" ・ "&amp;D12&amp;"（"&amp;G12&amp;"）"</f>
        <v>#REF!</v>
      </c>
    </row>
    <row r="13" spans="1:15" ht="18.399999999999999" customHeight="1" x14ac:dyDescent="0.15">
      <c r="A13" s="18">
        <v>12</v>
      </c>
      <c r="B13" s="27"/>
      <c r="C13" s="27"/>
      <c r="D13" s="27"/>
      <c r="E13" s="27"/>
      <c r="F13" s="28"/>
      <c r="G13" s="28"/>
      <c r="H13" s="29"/>
      <c r="I13" s="29"/>
      <c r="J13" s="29"/>
      <c r="K13" s="29"/>
      <c r="L13" s="29"/>
      <c r="M13" s="30"/>
      <c r="N13" s="31"/>
      <c r="O13" s="17" t="e">
        <f>TEXT(#REF!,"000-")&amp;TEXT(A13,"000.")&amp;B13&amp;" ・ "&amp;D13&amp;"（"&amp;G13&amp;"）"</f>
        <v>#REF!</v>
      </c>
    </row>
    <row r="14" spans="1:15" ht="18.399999999999999" customHeight="1" x14ac:dyDescent="0.15">
      <c r="A14" s="18">
        <v>13</v>
      </c>
      <c r="B14" s="27"/>
      <c r="C14" s="27"/>
      <c r="D14" s="27"/>
      <c r="E14" s="27"/>
      <c r="F14" s="28"/>
      <c r="G14" s="28"/>
      <c r="H14" s="29"/>
      <c r="I14" s="29"/>
      <c r="J14" s="29"/>
      <c r="K14" s="29"/>
      <c r="L14" s="29"/>
      <c r="M14" s="30"/>
      <c r="N14" s="31"/>
      <c r="O14" s="17" t="e">
        <f>TEXT(#REF!,"000-")&amp;TEXT(A14,"000.")&amp;B14&amp;" ・ "&amp;D14&amp;"（"&amp;G14&amp;"）"</f>
        <v>#REF!</v>
      </c>
    </row>
    <row r="15" spans="1:15" ht="18.399999999999999" customHeight="1" x14ac:dyDescent="0.15">
      <c r="A15" s="18">
        <v>14</v>
      </c>
      <c r="B15" s="27"/>
      <c r="C15" s="27"/>
      <c r="D15" s="27"/>
      <c r="E15" s="27"/>
      <c r="F15" s="28"/>
      <c r="G15" s="28"/>
      <c r="H15" s="29"/>
      <c r="I15" s="29"/>
      <c r="J15" s="29"/>
      <c r="K15" s="29"/>
      <c r="L15" s="29"/>
      <c r="M15" s="30"/>
      <c r="N15" s="31"/>
      <c r="O15" s="17" t="e">
        <f>TEXT(#REF!,"000-")&amp;TEXT(A15,"000.")&amp;B15&amp;" ・ "&amp;D15&amp;"（"&amp;G15&amp;"）"</f>
        <v>#REF!</v>
      </c>
    </row>
    <row r="16" spans="1:15" ht="18.399999999999999" customHeight="1" x14ac:dyDescent="0.15">
      <c r="A16" s="18">
        <v>15</v>
      </c>
      <c r="B16" s="27"/>
      <c r="C16" s="27"/>
      <c r="D16" s="27"/>
      <c r="E16" s="27"/>
      <c r="F16" s="28"/>
      <c r="G16" s="28"/>
      <c r="H16" s="29"/>
      <c r="I16" s="29"/>
      <c r="J16" s="29"/>
      <c r="K16" s="29"/>
      <c r="L16" s="29"/>
      <c r="M16" s="30"/>
      <c r="N16" s="31"/>
      <c r="O16" s="17" t="e">
        <f>TEXT(#REF!,"000-")&amp;TEXT(A16,"000.")&amp;B16&amp;" ・ "&amp;D16&amp;"（"&amp;G16&amp;"）"</f>
        <v>#REF!</v>
      </c>
    </row>
    <row r="17" spans="1:15" ht="18.399999999999999" customHeight="1" x14ac:dyDescent="0.15">
      <c r="A17" s="18">
        <v>16</v>
      </c>
      <c r="B17" s="27"/>
      <c r="C17" s="27"/>
      <c r="D17" s="27"/>
      <c r="E17" s="27"/>
      <c r="F17" s="28"/>
      <c r="G17" s="28"/>
      <c r="H17" s="29"/>
      <c r="I17" s="29"/>
      <c r="J17" s="29"/>
      <c r="K17" s="29"/>
      <c r="L17" s="29"/>
      <c r="M17" s="30"/>
      <c r="N17" s="31"/>
      <c r="O17" s="17" t="e">
        <f>TEXT(#REF!,"000-")&amp;TEXT(A17,"000.")&amp;B17&amp;" ・ "&amp;D17&amp;"（"&amp;G17&amp;"）"</f>
        <v>#REF!</v>
      </c>
    </row>
    <row r="18" spans="1:15" ht="18.399999999999999" customHeight="1" x14ac:dyDescent="0.15">
      <c r="A18" s="18">
        <v>17</v>
      </c>
      <c r="B18" s="27"/>
      <c r="C18" s="27"/>
      <c r="D18" s="27"/>
      <c r="E18" s="27"/>
      <c r="F18" s="28"/>
      <c r="G18" s="28"/>
      <c r="H18" s="29"/>
      <c r="I18" s="29"/>
      <c r="J18" s="29"/>
      <c r="K18" s="29"/>
      <c r="L18" s="29"/>
      <c r="M18" s="30"/>
      <c r="N18" s="31"/>
      <c r="O18" s="17" t="e">
        <f>TEXT(#REF!,"000-")&amp;TEXT(A18,"000.")&amp;B18&amp;" ・ "&amp;D18&amp;"（"&amp;G18&amp;"）"</f>
        <v>#REF!</v>
      </c>
    </row>
    <row r="19" spans="1:15" ht="18.399999999999999" customHeight="1" x14ac:dyDescent="0.15">
      <c r="A19" s="18">
        <v>18</v>
      </c>
      <c r="B19" s="27"/>
      <c r="C19" s="27"/>
      <c r="D19" s="27"/>
      <c r="E19" s="27"/>
      <c r="F19" s="28" t="str">
        <f>IF(B19="","",#REF!)</f>
        <v/>
      </c>
      <c r="G19" s="28" t="str">
        <f>IF(B19="","",#REF!)</f>
        <v/>
      </c>
      <c r="H19" s="29"/>
      <c r="I19" s="29"/>
      <c r="J19" s="29"/>
      <c r="K19" s="29"/>
      <c r="L19" s="29"/>
      <c r="M19" s="30"/>
      <c r="N19" s="31"/>
      <c r="O19" s="17" t="e">
        <f>TEXT(#REF!,"000-")&amp;TEXT(A19,"000.")&amp;B19&amp;" ・ "&amp;D19&amp;"（"&amp;G19&amp;"）"</f>
        <v>#REF!</v>
      </c>
    </row>
    <row r="20" spans="1:15" ht="18.399999999999999" customHeight="1" x14ac:dyDescent="0.15">
      <c r="A20" s="18">
        <v>19</v>
      </c>
      <c r="B20" s="27"/>
      <c r="C20" s="27"/>
      <c r="D20" s="27"/>
      <c r="E20" s="27"/>
      <c r="F20" s="28" t="str">
        <f>IF(B20="","",#REF!)</f>
        <v/>
      </c>
      <c r="G20" s="28" t="str">
        <f>IF(B20="","",#REF!)</f>
        <v/>
      </c>
      <c r="H20" s="29"/>
      <c r="I20" s="29"/>
      <c r="J20" s="29"/>
      <c r="K20" s="29"/>
      <c r="L20" s="29"/>
      <c r="M20" s="30"/>
      <c r="N20" s="31"/>
      <c r="O20" s="17" t="e">
        <f>TEXT(#REF!,"000-")&amp;TEXT(A20,"000.")&amp;B20&amp;" ・ "&amp;D20&amp;"（"&amp;G20&amp;"）"</f>
        <v>#REF!</v>
      </c>
    </row>
    <row r="21" spans="1:15" ht="18.399999999999999" customHeight="1" x14ac:dyDescent="0.15">
      <c r="A21" s="18">
        <v>20</v>
      </c>
      <c r="B21" s="27"/>
      <c r="C21" s="27"/>
      <c r="D21" s="27"/>
      <c r="E21" s="27"/>
      <c r="F21" s="28" t="str">
        <f>IF(B21="","",#REF!)</f>
        <v/>
      </c>
      <c r="G21" s="28" t="str">
        <f>IF(B21="","",#REF!)</f>
        <v/>
      </c>
      <c r="H21" s="29"/>
      <c r="I21" s="29"/>
      <c r="J21" s="29"/>
      <c r="K21" s="29"/>
      <c r="L21" s="29"/>
      <c r="M21" s="30"/>
      <c r="N21" s="31"/>
      <c r="O21" s="17" t="e">
        <f>TEXT(#REF!,"000-")&amp;TEXT(A21,"000.")&amp;B21&amp;" ・ "&amp;D21&amp;"（"&amp;G21&amp;"）"</f>
        <v>#REF!</v>
      </c>
    </row>
    <row r="22" spans="1:15" ht="18.399999999999999" customHeight="1" x14ac:dyDescent="0.15">
      <c r="A22" s="18">
        <v>21</v>
      </c>
      <c r="B22" s="27"/>
      <c r="C22" s="27"/>
      <c r="D22" s="27"/>
      <c r="E22" s="27"/>
      <c r="F22" s="28" t="str">
        <f>IF(B22="","",#REF!)</f>
        <v/>
      </c>
      <c r="G22" s="28" t="str">
        <f>IF(B22="","",#REF!)</f>
        <v/>
      </c>
      <c r="H22" s="29"/>
      <c r="I22" s="29"/>
      <c r="J22" s="29"/>
      <c r="K22" s="29"/>
      <c r="L22" s="29"/>
      <c r="M22" s="30"/>
      <c r="N22" s="31"/>
      <c r="O22" s="17" t="e">
        <f>TEXT(#REF!,"000-")&amp;TEXT(A22,"000.")&amp;B22&amp;" ・ "&amp;D22&amp;"（"&amp;G22&amp;"）"</f>
        <v>#REF!</v>
      </c>
    </row>
    <row r="23" spans="1:15" ht="18" customHeight="1" x14ac:dyDescent="0.15">
      <c r="A23" s="18">
        <v>22</v>
      </c>
      <c r="B23" s="27"/>
      <c r="C23" s="27"/>
      <c r="D23" s="27"/>
      <c r="E23" s="27"/>
      <c r="F23" s="28" t="str">
        <f>IF(B23="","",#REF!)</f>
        <v/>
      </c>
      <c r="G23" s="28" t="str">
        <f>IF(B23="","",#REF!)</f>
        <v/>
      </c>
      <c r="H23" s="29"/>
      <c r="I23" s="29"/>
      <c r="J23" s="29"/>
      <c r="K23" s="29"/>
      <c r="L23" s="29"/>
      <c r="M23" s="30"/>
      <c r="N23" s="31"/>
      <c r="O23" s="17" t="e">
        <f>TEXT(#REF!,"000-")&amp;TEXT(A23,"000.")&amp;B23&amp;" ・ "&amp;D23&amp;"（"&amp;G23&amp;"）"</f>
        <v>#REF!</v>
      </c>
    </row>
    <row r="24" spans="1:15" ht="18" customHeight="1" thickBot="1" x14ac:dyDescent="0.2">
      <c r="A24" s="19">
        <v>23</v>
      </c>
      <c r="B24" s="32"/>
      <c r="C24" s="32"/>
      <c r="D24" s="32"/>
      <c r="E24" s="32"/>
      <c r="F24" s="33" t="str">
        <f>IF(B24="","",#REF!)</f>
        <v/>
      </c>
      <c r="G24" s="33" t="str">
        <f>IF(B24="","",#REF!)</f>
        <v/>
      </c>
      <c r="H24" s="34"/>
      <c r="I24" s="34"/>
      <c r="J24" s="34"/>
      <c r="K24" s="34"/>
      <c r="L24" s="34"/>
      <c r="M24" s="35"/>
      <c r="N24" s="36"/>
      <c r="O24" s="17" t="e">
        <f>TEXT(#REF!,"000-")&amp;TEXT(A24,"000.")&amp;B24&amp;" ・ "&amp;D24&amp;"（"&amp;G24&amp;"）"</f>
        <v>#REF!</v>
      </c>
    </row>
    <row r="25" spans="1:15" x14ac:dyDescent="0.15">
      <c r="D25" s="6"/>
      <c r="E25" s="6"/>
      <c r="F25" s="6"/>
      <c r="G25" s="6"/>
      <c r="H25" s="6"/>
      <c r="J25" s="5"/>
      <c r="K25" s="22"/>
      <c r="L25" s="7"/>
      <c r="M25" s="7"/>
    </row>
    <row r="26" spans="1:15" x14ac:dyDescent="0.15">
      <c r="A26" s="88"/>
      <c r="B26" s="88"/>
      <c r="C26" s="20"/>
      <c r="D26" s="89"/>
      <c r="E26" s="90"/>
      <c r="F26" s="20"/>
      <c r="G26" s="21"/>
      <c r="L26" s="7"/>
      <c r="M26" s="7"/>
    </row>
  </sheetData>
  <sheetProtection selectLockedCells="1" sort="0"/>
  <mergeCells count="2">
    <mergeCell ref="A26:B26"/>
    <mergeCell ref="D26:E26"/>
  </mergeCells>
  <phoneticPr fontId="1"/>
  <dataValidations count="2">
    <dataValidation type="list" allowBlank="1" showInputMessage="1" showErrorMessage="1" sqref="K2:K24" xr:uid="{F4CA49D1-971D-4B07-98B5-C86E98CB4572}">
      <formula1>#REF!</formula1>
    </dataValidation>
    <dataValidation type="list" allowBlank="1" showInputMessage="1" showErrorMessage="1" sqref="H2:J24" xr:uid="{469B8756-CF6F-46B0-B295-2C86ADA96541}">
      <formula1>#REF!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作品票</vt:lpstr>
      <vt:lpstr>応募データ</vt:lpstr>
      <vt:lpstr>応募データ!Print_Area</vt:lpstr>
      <vt:lpstr>作品票!Print_Area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tmmito</dc:creator>
  <cp:lastModifiedBy>俊夫 宮原</cp:lastModifiedBy>
  <cp:lastPrinted>2024-07-12T12:43:21Z</cp:lastPrinted>
  <dcterms:created xsi:type="dcterms:W3CDTF">2008-04-13T14:37:28Z</dcterms:created>
  <dcterms:modified xsi:type="dcterms:W3CDTF">2024-07-17T20:15:18Z</dcterms:modified>
</cp:coreProperties>
</file>